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affermac\OneDrive\Quaffee\documents\CoffeeCartCosts\"/>
    </mc:Choice>
  </mc:AlternateContent>
  <bookViews>
    <workbookView xWindow="0" yWindow="0" windowWidth="15345" windowHeight="45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C29" i="1" l="1"/>
  <c r="B33" i="1" s="1"/>
  <c r="D28" i="1"/>
  <c r="D27" i="1"/>
  <c r="D23" i="1"/>
  <c r="D14" i="1"/>
  <c r="D16" i="1"/>
  <c r="D17" i="1"/>
  <c r="D18" i="1"/>
  <c r="D19" i="1"/>
  <c r="D20" i="1"/>
  <c r="D22" i="1"/>
  <c r="E14" i="1"/>
  <c r="B19" i="1"/>
  <c r="E19" i="1" s="1"/>
  <c r="B17" i="1"/>
  <c r="E17" i="1" s="1"/>
  <c r="E23" i="1" s="1"/>
  <c r="E27" i="1" s="1"/>
  <c r="E16" i="1"/>
  <c r="E15" i="1"/>
  <c r="C15" i="1"/>
  <c r="E22" i="1"/>
  <c r="E18" i="1"/>
  <c r="E20" i="1"/>
  <c r="B10" i="1"/>
  <c r="E28" i="1" l="1"/>
  <c r="F28" i="1" s="1"/>
  <c r="F27" i="1"/>
  <c r="F29" i="1" s="1"/>
  <c r="D33" i="1" s="1"/>
  <c r="C33" i="1"/>
  <c r="E33" i="1" l="1"/>
  <c r="F33" i="1" s="1"/>
</calcChain>
</file>

<file path=xl/sharedStrings.xml><?xml version="1.0" encoding="utf-8"?>
<sst xmlns="http://schemas.openxmlformats.org/spreadsheetml/2006/main" count="49" uniqueCount="43">
  <si>
    <t>Description</t>
  </si>
  <si>
    <t>Stand rental</t>
  </si>
  <si>
    <t>Equipment Rental</t>
  </si>
  <si>
    <t>Cups</t>
  </si>
  <si>
    <t>Sugar</t>
  </si>
  <si>
    <t>Milk</t>
  </si>
  <si>
    <t>Cost for event</t>
  </si>
  <si>
    <t>Space rental</t>
  </si>
  <si>
    <t>Total</t>
  </si>
  <si>
    <t>Fixed costs</t>
  </si>
  <si>
    <t>Per cup costs</t>
  </si>
  <si>
    <t>Total price</t>
  </si>
  <si>
    <t>Num cups</t>
  </si>
  <si>
    <t>Coffee</t>
  </si>
  <si>
    <t>Marketing sleeve</t>
  </si>
  <si>
    <t>Cup compartment holder</t>
  </si>
  <si>
    <t>Cup lids</t>
  </si>
  <si>
    <t>Stirrer</t>
  </si>
  <si>
    <t>from http://www.ecopack.co.za</t>
  </si>
  <si>
    <t>3ltrs of milk 8 cappuccino / Litre</t>
  </si>
  <si>
    <t>Transport</t>
  </si>
  <si>
    <t>Price</t>
  </si>
  <si>
    <t>Cost / milk coffee</t>
  </si>
  <si>
    <t>Cost / coffee</t>
  </si>
  <si>
    <t>Black coffee / espresso</t>
  </si>
  <si>
    <t>Milk coffee</t>
  </si>
  <si>
    <t>Total T/O</t>
  </si>
  <si>
    <t>Total Cost</t>
  </si>
  <si>
    <t>Total Profit</t>
  </si>
  <si>
    <t>Gross Profit</t>
  </si>
  <si>
    <t>Sold</t>
  </si>
  <si>
    <t>GP</t>
  </si>
  <si>
    <t>Total Cups</t>
  </si>
  <si>
    <t>Fix costs factored in</t>
  </si>
  <si>
    <t>Real cost</t>
  </si>
  <si>
    <t>Fxd cst/cup</t>
  </si>
  <si>
    <t>Profit/cup</t>
  </si>
  <si>
    <t>Net Profit  / cup</t>
  </si>
  <si>
    <t>Total NP</t>
  </si>
  <si>
    <t>Coffee Cart Event costings</t>
  </si>
  <si>
    <t>Salaries/Wages</t>
  </si>
  <si>
    <t>Water</t>
  </si>
  <si>
    <t>5ltr water - this is botteled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</si>
</sst>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A7D00"/>
      <name val="Calibri"/>
      <family val="2"/>
      <scheme val="minor"/>
    </font>
    <font>
      <b/>
      <sz val="14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2" applyNumberFormat="0" applyAlignment="0" applyProtection="0"/>
    <xf numFmtId="0" fontId="3" fillId="2" borderId="1" applyNumberFormat="0" applyAlignment="0" applyProtection="0"/>
  </cellStyleXfs>
  <cellXfs count="1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0" applyNumberFormat="1" applyFont="1"/>
    <xf numFmtId="0" fontId="4" fillId="0" borderId="0" xfId="0" applyFont="1"/>
    <xf numFmtId="43" fontId="4" fillId="0" borderId="0" xfId="1" applyFont="1"/>
    <xf numFmtId="0" fontId="6" fillId="2" borderId="6" xfId="2" applyFont="1" applyBorder="1" applyAlignment="1">
      <alignment horizontal="left"/>
    </xf>
    <xf numFmtId="0" fontId="6" fillId="2" borderId="7" xfId="2" applyFont="1" applyBorder="1" applyAlignment="1">
      <alignment horizontal="left"/>
    </xf>
    <xf numFmtId="0" fontId="6" fillId="2" borderId="8" xfId="2" applyFont="1" applyBorder="1" applyAlignment="1">
      <alignment horizontal="left"/>
    </xf>
    <xf numFmtId="0" fontId="5" fillId="2" borderId="1" xfId="3" applyFont="1" applyAlignment="1">
      <alignment horizontal="center"/>
    </xf>
    <xf numFmtId="0" fontId="6" fillId="2" borderId="2" xfId="2" applyFont="1" applyAlignment="1">
      <alignment horizontal="center"/>
    </xf>
    <xf numFmtId="0" fontId="6" fillId="2" borderId="2" xfId="2" applyFont="1" applyAlignment="1">
      <alignment horizontal="left"/>
    </xf>
    <xf numFmtId="0" fontId="6" fillId="2" borderId="3" xfId="2" applyFont="1" applyBorder="1" applyAlignment="1">
      <alignment horizontal="left"/>
    </xf>
    <xf numFmtId="0" fontId="6" fillId="2" borderId="4" xfId="2" applyFont="1" applyBorder="1" applyAlignment="1">
      <alignment horizontal="left"/>
    </xf>
    <xf numFmtId="0" fontId="6" fillId="2" borderId="5" xfId="2" applyFont="1" applyBorder="1" applyAlignment="1">
      <alignment horizontal="left"/>
    </xf>
  </cellXfs>
  <cellStyles count="4">
    <cellStyle name="Calculation" xfId="3" builtinId="22"/>
    <cellStyle name="Comma" xfId="1" builtinId="3"/>
    <cellStyle name="Normal" xfId="0" builtinId="0"/>
    <cellStyle name="Output" xfId="2" builtinId="2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border outline="0">
        <top style="thin">
          <color indexed="64"/>
        </top>
      </border>
    </dxf>
    <dxf>
      <border outline="0">
        <top style="thin">
          <color rgb="FF3F3F3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B10" totalsRowCount="1">
  <autoFilter ref="A4:B9"/>
  <tableColumns count="2">
    <tableColumn id="1" name="Description" totalsRowLabel="Total"/>
    <tableColumn id="2" name="Cost for event" totalsRowFunction="sum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3:E23" totalsRowCount="1">
  <autoFilter ref="A13:E2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Description" totalsRowLabel="Total"/>
    <tableColumn id="2" name="Total price"/>
    <tableColumn id="3" name="Num cups"/>
    <tableColumn id="5" name="Cost / coffee" totalsRowFunction="custom" dataDxfId="7" totalsRowDxfId="1" dataCellStyle="Comma">
      <calculatedColumnFormula>B14/C14</calculatedColumnFormula>
      <totalsRowFormula>SUM(Table2[Cost / coffee])</totalsRowFormula>
    </tableColumn>
    <tableColumn id="4" name="Cost / milk coffee" totalsRowFunction="sum" totalsRowDxfId="0" dataCellStyle="Comma">
      <calculatedColumnFormula>B14/C14</calculatedColumnFormula>
    </tableColumn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6:F29" totalsRowShown="0" tableBorderDxfId="6">
  <autoFilter ref="A26:F2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/>
    <tableColumn id="2" name="Price"/>
    <tableColumn id="3" name="Sold"/>
    <tableColumn id="4" name="Total T/O" dataCellStyle="Comma"/>
    <tableColumn id="5" name="Total Cost" dataCellStyle="Comma">
      <calculatedColumnFormula>Table2[[#Totals],[Cost / milk coffee]]*Table3[[#This Row],[Sold]]</calculatedColumnFormula>
    </tableColumn>
    <tableColumn id="6" name="Total Profit" dataCellStyle="Comma">
      <calculatedColumnFormula>Table3[[#This Row],[Total T/O]]-Table3[[#This Row],[Total Cost]]</calculatedColumnFormula>
    </tableColumn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32:F33" totalsRowShown="0" tableBorderDxfId="5">
  <autoFilter ref="A32:F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Description"/>
    <tableColumn id="2" name="Cups">
      <calculatedColumnFormula>C29</calculatedColumnFormula>
    </tableColumn>
    <tableColumn id="3" name="Fxd cst/cup">
      <calculatedColumnFormula>Table1[[#Totals],[Cost for event]]/B33</calculatedColumnFormula>
    </tableColumn>
    <tableColumn id="4" name="Profit/cup" dataDxfId="4">
      <calculatedColumnFormula>F29/B33</calculatedColumnFormula>
    </tableColumn>
    <tableColumn id="5" name="Net Profit  / cup" dataDxfId="3">
      <calculatedColumnFormula>D33-C33</calculatedColumnFormula>
    </tableColumn>
    <tableColumn id="6" name="Total NP" dataDxfId="2">
      <calculatedColumnFormula>E33*B33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5" workbookViewId="0">
      <selection activeCell="B33" sqref="B33"/>
    </sheetView>
  </sheetViews>
  <sheetFormatPr defaultRowHeight="15" x14ac:dyDescent="0.25"/>
  <cols>
    <col min="1" max="1" width="24.28515625" customWidth="1"/>
    <col min="2" max="2" width="18" customWidth="1"/>
    <col min="3" max="3" width="13.140625" customWidth="1"/>
    <col min="4" max="4" width="15.28515625" customWidth="1"/>
    <col min="5" max="5" width="19" bestFit="1" customWidth="1"/>
    <col min="6" max="6" width="10.85546875" bestFit="1" customWidth="1"/>
  </cols>
  <sheetData>
    <row r="1" spans="1:7" ht="18.75" x14ac:dyDescent="0.3">
      <c r="A1" s="9" t="s">
        <v>39</v>
      </c>
      <c r="B1" s="9"/>
      <c r="C1" s="9"/>
      <c r="D1" s="9"/>
      <c r="E1" s="9"/>
    </row>
    <row r="3" spans="1:7" ht="18.75" x14ac:dyDescent="0.3">
      <c r="A3" s="10" t="s">
        <v>9</v>
      </c>
      <c r="B3" s="10"/>
    </row>
    <row r="4" spans="1:7" x14ac:dyDescent="0.25">
      <c r="A4" t="s">
        <v>0</v>
      </c>
      <c r="B4" t="s">
        <v>6</v>
      </c>
    </row>
    <row r="5" spans="1:7" x14ac:dyDescent="0.25">
      <c r="A5" t="s">
        <v>1</v>
      </c>
      <c r="B5">
        <v>1000</v>
      </c>
    </row>
    <row r="6" spans="1:7" x14ac:dyDescent="0.25">
      <c r="A6" t="s">
        <v>2</v>
      </c>
      <c r="B6">
        <v>6000</v>
      </c>
    </row>
    <row r="7" spans="1:7" x14ac:dyDescent="0.25">
      <c r="A7" t="s">
        <v>7</v>
      </c>
      <c r="B7">
        <v>1000</v>
      </c>
    </row>
    <row r="8" spans="1:7" x14ac:dyDescent="0.25">
      <c r="A8" t="s">
        <v>20</v>
      </c>
      <c r="B8">
        <v>500</v>
      </c>
    </row>
    <row r="9" spans="1:7" x14ac:dyDescent="0.25">
      <c r="A9" t="s">
        <v>40</v>
      </c>
      <c r="B9">
        <v>6000</v>
      </c>
    </row>
    <row r="10" spans="1:7" x14ac:dyDescent="0.25">
      <c r="A10" t="s">
        <v>8</v>
      </c>
      <c r="B10">
        <f>SUBTOTAL(109,Table1[Cost for event])</f>
        <v>14500</v>
      </c>
    </row>
    <row r="12" spans="1:7" ht="18.75" x14ac:dyDescent="0.3">
      <c r="A12" s="11" t="s">
        <v>10</v>
      </c>
      <c r="B12" s="11"/>
      <c r="C12" s="11"/>
      <c r="D12" s="11"/>
      <c r="E12" s="11"/>
    </row>
    <row r="13" spans="1:7" x14ac:dyDescent="0.25">
      <c r="A13" t="s">
        <v>0</v>
      </c>
      <c r="B13" t="s">
        <v>11</v>
      </c>
      <c r="C13" t="s">
        <v>12</v>
      </c>
      <c r="D13" t="s">
        <v>23</v>
      </c>
      <c r="E13" t="s">
        <v>22</v>
      </c>
    </row>
    <row r="14" spans="1:7" x14ac:dyDescent="0.25">
      <c r="A14" t="s">
        <v>13</v>
      </c>
      <c r="B14">
        <v>250</v>
      </c>
      <c r="C14">
        <v>80</v>
      </c>
      <c r="D14" s="1">
        <f t="shared" ref="D14:D22" si="0">B14/C14</f>
        <v>3.125</v>
      </c>
      <c r="E14" s="1">
        <f t="shared" ref="E14:E22" si="1">B14/C14</f>
        <v>3.125</v>
      </c>
    </row>
    <row r="15" spans="1:7" x14ac:dyDescent="0.25">
      <c r="A15" t="s">
        <v>5</v>
      </c>
      <c r="B15">
        <v>32</v>
      </c>
      <c r="C15">
        <f>8*3</f>
        <v>24</v>
      </c>
      <c r="D15" s="1"/>
      <c r="E15" s="1">
        <f t="shared" si="1"/>
        <v>1.3333333333333333</v>
      </c>
      <c r="G15" t="s">
        <v>19</v>
      </c>
    </row>
    <row r="16" spans="1:7" x14ac:dyDescent="0.25">
      <c r="A16" t="s">
        <v>4</v>
      </c>
      <c r="B16">
        <v>1200</v>
      </c>
      <c r="C16">
        <v>4000</v>
      </c>
      <c r="D16" s="1">
        <f t="shared" si="0"/>
        <v>0.3</v>
      </c>
      <c r="E16" s="1">
        <f t="shared" si="1"/>
        <v>0.3</v>
      </c>
    </row>
    <row r="17" spans="1:7" x14ac:dyDescent="0.25">
      <c r="A17" t="s">
        <v>17</v>
      </c>
      <c r="B17">
        <f>900*1.14</f>
        <v>1026</v>
      </c>
      <c r="C17">
        <v>10000</v>
      </c>
      <c r="D17" s="1">
        <f t="shared" si="0"/>
        <v>0.1026</v>
      </c>
      <c r="E17" s="1">
        <f t="shared" si="1"/>
        <v>0.1026</v>
      </c>
    </row>
    <row r="18" spans="1:7" x14ac:dyDescent="0.25">
      <c r="A18" t="s">
        <v>3</v>
      </c>
      <c r="B18">
        <v>1400</v>
      </c>
      <c r="C18">
        <v>1000</v>
      </c>
      <c r="D18" s="1">
        <f t="shared" si="0"/>
        <v>1.4</v>
      </c>
      <c r="E18" s="1">
        <f t="shared" si="1"/>
        <v>1.4</v>
      </c>
      <c r="G18" t="s">
        <v>18</v>
      </c>
    </row>
    <row r="19" spans="1:7" x14ac:dyDescent="0.25">
      <c r="A19" t="s">
        <v>16</v>
      </c>
      <c r="B19">
        <f>800*1.14</f>
        <v>911.99999999999989</v>
      </c>
      <c r="C19">
        <v>1000</v>
      </c>
      <c r="D19" s="1">
        <f t="shared" si="0"/>
        <v>0.91199999999999992</v>
      </c>
      <c r="E19" s="1">
        <f t="shared" si="1"/>
        <v>0.91199999999999992</v>
      </c>
      <c r="G19" t="s">
        <v>18</v>
      </c>
    </row>
    <row r="20" spans="1:7" x14ac:dyDescent="0.25">
      <c r="A20" t="s">
        <v>14</v>
      </c>
      <c r="B20">
        <v>500</v>
      </c>
      <c r="C20">
        <v>1000</v>
      </c>
      <c r="D20" s="1">
        <f t="shared" si="0"/>
        <v>0.5</v>
      </c>
      <c r="E20" s="1">
        <f t="shared" si="1"/>
        <v>0.5</v>
      </c>
    </row>
    <row r="21" spans="1:7" x14ac:dyDescent="0.25">
      <c r="A21" t="s">
        <v>41</v>
      </c>
      <c r="B21">
        <v>18</v>
      </c>
      <c r="C21">
        <v>22</v>
      </c>
      <c r="D21" s="1">
        <f>B21/C21</f>
        <v>0.81818181818181823</v>
      </c>
      <c r="E21" s="1">
        <f>B21/C21</f>
        <v>0.81818181818181823</v>
      </c>
      <c r="G21" t="s">
        <v>42</v>
      </c>
    </row>
    <row r="22" spans="1:7" x14ac:dyDescent="0.25">
      <c r="A22" t="s">
        <v>15</v>
      </c>
      <c r="B22">
        <v>280</v>
      </c>
      <c r="C22">
        <v>300</v>
      </c>
      <c r="D22" s="1">
        <f t="shared" si="0"/>
        <v>0.93333333333333335</v>
      </c>
      <c r="E22" s="1">
        <f t="shared" si="1"/>
        <v>0.93333333333333335</v>
      </c>
    </row>
    <row r="23" spans="1:7" x14ac:dyDescent="0.25">
      <c r="A23" t="s">
        <v>8</v>
      </c>
      <c r="D23" s="3">
        <f>SUM(Table2[Cost / coffee])</f>
        <v>8.0911151515151509</v>
      </c>
      <c r="E23" s="3">
        <f>SUBTOTAL(109,Table2[Cost / milk coffee])</f>
        <v>9.4244484848484831</v>
      </c>
    </row>
    <row r="25" spans="1:7" ht="18.75" x14ac:dyDescent="0.3">
      <c r="A25" s="12" t="s">
        <v>29</v>
      </c>
      <c r="B25" s="13"/>
      <c r="C25" s="13"/>
      <c r="D25" s="13"/>
      <c r="E25" s="13"/>
      <c r="F25" s="14"/>
    </row>
    <row r="26" spans="1:7" x14ac:dyDescent="0.25">
      <c r="A26" t="s">
        <v>0</v>
      </c>
      <c r="B26" t="s">
        <v>21</v>
      </c>
      <c r="C26" t="s">
        <v>30</v>
      </c>
      <c r="D26" t="s">
        <v>26</v>
      </c>
      <c r="E26" t="s">
        <v>27</v>
      </c>
      <c r="F26" t="s">
        <v>28</v>
      </c>
    </row>
    <row r="27" spans="1:7" x14ac:dyDescent="0.25">
      <c r="A27" t="s">
        <v>24</v>
      </c>
      <c r="B27">
        <v>18</v>
      </c>
      <c r="C27">
        <v>400</v>
      </c>
      <c r="D27" s="1">
        <f>C27*B27</f>
        <v>7200</v>
      </c>
      <c r="E27" s="1">
        <f>Table2[[#Totals],[Cost / milk coffee]]*Table3[[#This Row],[Sold]]</f>
        <v>3769.7793939393932</v>
      </c>
      <c r="F27" s="1">
        <f>Table3[[#This Row],[Total T/O]]-Table3[[#This Row],[Total Cost]]</f>
        <v>3430.2206060606068</v>
      </c>
    </row>
    <row r="28" spans="1:7" x14ac:dyDescent="0.25">
      <c r="A28" t="s">
        <v>25</v>
      </c>
      <c r="B28">
        <v>20</v>
      </c>
      <c r="C28">
        <v>1100</v>
      </c>
      <c r="D28" s="1">
        <f>C28*B28</f>
        <v>22000</v>
      </c>
      <c r="E28" s="1">
        <f>Table2[[#Totals],[Cost / milk coffee]]*Table3[[#This Row],[Sold]]</f>
        <v>10366.893333333332</v>
      </c>
      <c r="F28" s="1">
        <f>Table3[[#This Row],[Total T/O]]-Table3[[#This Row],[Total Cost]]</f>
        <v>11633.106666666668</v>
      </c>
    </row>
    <row r="29" spans="1:7" x14ac:dyDescent="0.25">
      <c r="B29" s="4" t="s">
        <v>32</v>
      </c>
      <c r="C29">
        <f>SUBTOTAL(109,C27:C28)</f>
        <v>1500</v>
      </c>
      <c r="D29" s="1"/>
      <c r="E29" s="5" t="s">
        <v>31</v>
      </c>
      <c r="F29" s="1">
        <f>SUBTOTAL(109,F27:F28)</f>
        <v>15063.327272727274</v>
      </c>
    </row>
    <row r="31" spans="1:7" ht="18.75" x14ac:dyDescent="0.3">
      <c r="A31" s="6" t="s">
        <v>33</v>
      </c>
      <c r="B31" s="7"/>
      <c r="C31" s="7"/>
      <c r="D31" s="7"/>
      <c r="E31" s="7"/>
      <c r="F31" s="8"/>
    </row>
    <row r="32" spans="1:7" x14ac:dyDescent="0.25">
      <c r="A32" t="s">
        <v>0</v>
      </c>
      <c r="B32" t="s">
        <v>3</v>
      </c>
      <c r="C32" t="s">
        <v>35</v>
      </c>
      <c r="D32" t="s">
        <v>36</v>
      </c>
      <c r="E32" t="s">
        <v>37</v>
      </c>
      <c r="F32" t="s">
        <v>38</v>
      </c>
    </row>
    <row r="33" spans="1:6" x14ac:dyDescent="0.25">
      <c r="A33" t="s">
        <v>34</v>
      </c>
      <c r="B33">
        <f>C29</f>
        <v>1500</v>
      </c>
      <c r="C33">
        <f>Table1[[#Totals],[Cost for event]]/B33</f>
        <v>9.6666666666666661</v>
      </c>
      <c r="D33" s="2">
        <f>F29/B33</f>
        <v>10.042218181818184</v>
      </c>
      <c r="E33" s="2">
        <f>D33-C33</f>
        <v>0.37555151515151763</v>
      </c>
      <c r="F33" s="2">
        <f>E33*B33</f>
        <v>563.32727272727641</v>
      </c>
    </row>
  </sheetData>
  <mergeCells count="5">
    <mergeCell ref="A31:F31"/>
    <mergeCell ref="A1:E1"/>
    <mergeCell ref="A3:B3"/>
    <mergeCell ref="A12:E12"/>
    <mergeCell ref="A25:F25"/>
  </mergeCells>
  <pageMargins left="0.7" right="0.7" top="0.75" bottom="0.75" header="0.3" footer="0.3"/>
  <pageSetup paperSize="9" orientation="portrait" horizontalDpi="4294967295" verticalDpi="4294967295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Machanik</dc:creator>
  <cp:lastModifiedBy>Warren Machanik</cp:lastModifiedBy>
  <dcterms:created xsi:type="dcterms:W3CDTF">2018-02-06T06:49:17Z</dcterms:created>
  <dcterms:modified xsi:type="dcterms:W3CDTF">2018-02-14T06:53:21Z</dcterms:modified>
</cp:coreProperties>
</file>